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<sst xmlns="http://schemas.openxmlformats.org/spreadsheetml/2006/main" count="47" uniqueCount="47">
  <si>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Guess the film from the tag line given. The films are listed in year order, to give you an extra clue.</t>
  </si>
  <si>
    <t>Year</t>
  </si>
  <si>
    <t>Tag Line</t>
  </si>
  <si>
    <t>Film</t>
  </si>
  <si>
    <t>Score</t>
  </si>
  <si>
    <t>They fought like seven hundred...</t>
  </si>
  <si>
    <t>Makes Ben-Hur look like an epic!</t>
  </si>
  <si>
    <t>She was the first.</t>
  </si>
  <si>
    <t>Just when you thought it was safe to go back in the water.</t>
  </si>
  <si>
    <t>You'll believe a man can fly!</t>
  </si>
  <si>
    <t>In space, no-one can hear you scream.</t>
  </si>
  <si>
    <t>Man is the warmest place to hide.</t>
  </si>
  <si>
    <t>Does for rock 'n' roll what The Sound Of Music does for hills!</t>
  </si>
  <si>
    <t>Herbert West has a very good head on his shoulders....and another one in a dish on his desk.</t>
  </si>
  <si>
    <t>Be afraid, be very afraid.</t>
  </si>
  <si>
    <t>One man's struggle to take it easy.</t>
  </si>
  <si>
    <t>It will tear your soul apart.</t>
  </si>
  <si>
    <t>When he pours, he reigns.</t>
  </si>
  <si>
    <t>It's the story of a man, a woman and a rabbit in a triangle of trouble.</t>
  </si>
  <si>
    <t>Let's go to work.</t>
  </si>
  <si>
    <t>Love Never Dies.</t>
  </si>
  <si>
    <t>God made him simple. Science made him a God.</t>
  </si>
  <si>
    <t>Five criminals. One line-up. no coincidence.</t>
  </si>
  <si>
    <t>You know the name. You know the number.</t>
  </si>
  <si>
    <t>Nice planet. We'll take it.</t>
  </si>
  <si>
    <t>Protecting the Earth from the scum of the universe.</t>
  </si>
  <si>
    <t>Don't answer the phone. Don't open the door. Don't try to escape.</t>
  </si>
  <si>
    <t>Nothing is as simple as black and white.</t>
  </si>
  <si>
    <t>An epic of minature proportions.</t>
  </si>
  <si>
    <t>They've created a mobster.</t>
  </si>
  <si>
    <t>The con is on.</t>
  </si>
  <si>
    <t>Young, free and soon not to be single.</t>
  </si>
  <si>
    <t>Can the most famous film star in the world fall for the man in the street?</t>
  </si>
  <si>
    <t>What we do in life echoes in eternity.</t>
  </si>
  <si>
    <t>She brough a small town to its feet and a huge company to its knees.</t>
  </si>
  <si>
    <t>In the heart of surburbia, a hit man with heart has just moved in.</t>
  </si>
  <si>
    <t>Finally... A man is listening.</t>
  </si>
  <si>
    <t>Someone is going to pay.</t>
  </si>
  <si>
    <t>She'll change your life.</t>
  </si>
  <si>
    <t>True love is worth the weight!</t>
  </si>
  <si>
    <t>Be afraid, be kind of afraid.</t>
  </si>
  <si>
    <t>Family isn't a word. It's a sentence.</t>
  </si>
  <si>
    <t>This summer, a little goes a long way.</t>
  </si>
  <si>
    <t xml:space="preserve">He knows no fear, he knows no danger, he knows nothing. </t>
  </si>
  <si>
    <t>The true story of a real fake.</t>
  </si>
  <si>
    <t>Total Score</t>
  </si>
  <si>
    <t>The Tag Line Quiz was created by Laurence Fenn
lfenn@orchardoo.com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</si>
</sst>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46"/>
      <name val="Arial"/>
      <family val="2"/>
    </font>
    <font>
      <b/>
      <sz val="9"/>
      <color indexed="46"/>
      <name val="Arial"/>
      <family val="2"/>
    </font>
    <font>
      <sz val="8"/>
      <color indexed="46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 indent="1"/>
    </xf>
    <xf numFmtId="0" fontId="0" fillId="33" borderId="0" xfId="0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21" fillId="34" borderId="0" xfId="0" applyFont="1" applyFill="1" applyAlignment="1">
      <alignment horizontal="left" indent="1"/>
    </xf>
    <xf numFmtId="0" fontId="19" fillId="34" borderId="0" xfId="0" applyFont="1" applyFill="1" applyAlignment="1">
      <alignment horizontal="center"/>
    </xf>
    <xf numFmtId="0" fontId="0" fillId="34" borderId="0" xfId="0" applyFill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indent="1"/>
    </xf>
    <xf numFmtId="0" fontId="23" fillId="35" borderId="11" xfId="0" applyFont="1" applyFill="1" applyBorder="1" applyAlignment="1">
      <alignment horizontal="left" vertical="center" indent="1"/>
    </xf>
    <xf numFmtId="0" fontId="23" fillId="35" borderId="12" xfId="0" applyFont="1" applyFill="1" applyBorder="1" applyAlignment="1">
      <alignment horizontal="left" vertical="center" indent="1"/>
    </xf>
    <xf numFmtId="0" fontId="23" fillId="35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indent="1"/>
    </xf>
    <xf numFmtId="0" fontId="25" fillId="0" borderId="14" xfId="0" applyFont="1" applyBorder="1" applyAlignment="1" applyProtection="1">
      <alignment horizontal="left" vertical="center" indent="1"/>
      <protection locked="0"/>
    </xf>
    <xf numFmtId="0" fontId="25" fillId="0" borderId="15" xfId="0" applyFont="1" applyBorder="1" applyAlignment="1" applyProtection="1">
      <alignment horizontal="left" vertical="center" indent="1"/>
      <protection locked="0"/>
    </xf>
    <xf numFmtId="0" fontId="25" fillId="0" borderId="15" xfId="0" applyFont="1" applyBorder="1" applyAlignment="1" applyProtection="1">
      <alignment horizontal="center" vertical="center"/>
      <protection hidden="1"/>
    </xf>
    <xf numFmtId="0" fontId="24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indent="1"/>
    </xf>
    <xf numFmtId="0" fontId="25" fillId="0" borderId="17" xfId="0" applyFont="1" applyBorder="1" applyAlignment="1" applyProtection="1">
      <alignment horizontal="left" vertical="center" indent="1"/>
      <protection locked="0"/>
    </xf>
    <xf numFmtId="0" fontId="25" fillId="0" borderId="18" xfId="0" applyFont="1" applyBorder="1" applyAlignment="1" applyProtection="1">
      <alignment horizontal="left" vertical="center" indent="1"/>
      <protection locked="0"/>
    </xf>
    <xf numFmtId="0" fontId="25" fillId="0" borderId="18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indent="1"/>
    </xf>
    <xf numFmtId="0" fontId="25" fillId="0" borderId="20" xfId="0" applyFont="1" applyBorder="1" applyAlignment="1" applyProtection="1">
      <alignment horizontal="left" vertical="center" indent="1"/>
      <protection locked="0"/>
    </xf>
    <xf numFmtId="0" fontId="25" fillId="0" borderId="21" xfId="0" applyFont="1" applyBorder="1" applyAlignment="1" applyProtection="1">
      <alignment horizontal="left" vertical="center" indent="1"/>
      <protection locked="0"/>
    </xf>
    <xf numFmtId="0" fontId="25" fillId="0" borderId="21" xfId="0" applyFont="1" applyBorder="1" applyAlignment="1" applyProtection="1">
      <alignment horizontal="center" vertical="center"/>
      <protection hidden="1"/>
    </xf>
    <xf numFmtId="0" fontId="24" fillId="34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left" vertical="center" indent="1"/>
    </xf>
    <xf numFmtId="0" fontId="0" fillId="34" borderId="0" xfId="0" applyFill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26" fillId="34" borderId="0" xfId="0" applyFont="1" applyFill="1" applyAlignment="1">
      <alignment horizontal="left" vertical="center" indent="1"/>
    </xf>
    <xf numFmtId="0" fontId="27" fillId="35" borderId="22" xfId="0" applyFont="1" applyFill="1" applyBorder="1" applyAlignment="1">
      <alignment horizontal="right" vertical="center"/>
    </xf>
    <xf numFmtId="0" fontId="27" fillId="35" borderId="23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24" fillId="34" borderId="0" xfId="0" applyFont="1" applyFill="1" applyAlignment="1">
      <alignment horizontal="center"/>
    </xf>
    <xf numFmtId="0" fontId="25" fillId="34" borderId="0" xfId="0" applyFont="1" applyFill="1" applyAlignment="1">
      <alignment horizontal="left" indent="1"/>
    </xf>
    <xf numFmtId="0" fontId="0" fillId="34" borderId="0" xfId="0" applyFill="1" applyAlignment="1">
      <alignment horizontal="center"/>
    </xf>
    <xf numFmtId="0" fontId="26" fillId="33" borderId="0" xfId="0" applyFont="1" applyFill="1" applyAlignment="1">
      <alignment horizontal="left" vertical="center" wrapText="1" indent="1"/>
    </xf>
    <xf numFmtId="0" fontId="26" fillId="33" borderId="0" xfId="0" applyFont="1" applyFill="1" applyAlignment="1">
      <alignment horizontal="left" vertical="center" indent="1"/>
    </xf>
    <xf numFmtId="0" fontId="25" fillId="33" borderId="0" xfId="0" applyFont="1" applyFill="1" applyAlignment="1">
      <alignment horizontal="left" indent="1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25">
      <selection activeCell="A1" sqref="A1:F1"/>
    </sheetView>
  </sheetViews>
  <sheetFormatPr defaultColWidth="9.140625" defaultRowHeight="15"/>
  <cols>
    <col min="1" max="1" width="2.8515625" style="0" customWidth="1"/>
    <col min="2" max="2" width="6.57421875" style="0" customWidth="1"/>
    <col min="3" max="3" width="67.8515625" style="0" customWidth="1"/>
    <col min="4" max="4" width="16.57421875" style="0" customWidth="1"/>
    <col min="5" max="5" width="9.8515625" style="0" customWidth="1"/>
    <col min="6" max="6" width="5.8515625" style="0" customWidth="1"/>
    <col min="7" max="7" width="2.8515625" style="0" customWidth="1"/>
  </cols>
  <sheetData>
    <row r="1" spans="1:7" ht="27" customHeight="1">
      <c r="A1" s="1" t="s">
        <v>0</v>
      </c>
      <c r="B1" s="1"/>
      <c r="C1" s="1"/>
      <c r="D1" s="1"/>
      <c r="E1" s="1"/>
      <c r="F1" s="1"/>
      <c r="G1" s="2"/>
    </row>
    <row r="2" spans="1:7" ht="13.5" customHeight="1">
      <c r="A2" s="3"/>
      <c r="B2" s="4"/>
      <c r="C2" s="5"/>
      <c r="D2" s="5"/>
      <c r="E2" s="5"/>
      <c r="F2" s="6"/>
      <c r="G2" s="3"/>
    </row>
    <row r="3" spans="1:7" ht="13.5" customHeight="1">
      <c r="A3" s="7"/>
      <c r="B3" s="8" t="s">
        <v>1</v>
      </c>
      <c r="C3" s="9" t="s">
        <v>2</v>
      </c>
      <c r="D3" s="10" t="s">
        <v>3</v>
      </c>
      <c r="E3" s="11"/>
      <c r="F3" s="12" t="s">
        <v>4</v>
      </c>
      <c r="G3" s="7"/>
    </row>
    <row r="4" spans="1:7" ht="13.5" customHeight="1">
      <c r="A4" s="7"/>
      <c r="B4" s="13">
        <v>1960</v>
      </c>
      <c r="C4" s="14" t="s">
        <v>5</v>
      </c>
      <c r="D4" s="15"/>
      <c r="E4" s="16"/>
      <c r="F4" s="17">
        <f>IF(D4="The Magnificent Seven",1,0)</f>
        <v>0</v>
      </c>
      <c r="G4" s="7"/>
    </row>
    <row r="5" spans="1:7" ht="13.5" customHeight="1">
      <c r="A5" s="7"/>
      <c r="B5" s="18">
        <v>1975</v>
      </c>
      <c r="C5" s="19" t="s">
        <v>6</v>
      </c>
      <c r="D5" s="20"/>
      <c r="E5" s="21"/>
      <c r="F5" s="22">
        <f>IF(OR(D5="Monty Python And The Holy Grail",D5="Monty Python &amp; The Holy Grail"),1,0)</f>
        <v>0</v>
      </c>
      <c r="G5" s="7"/>
    </row>
    <row r="6" spans="1:7" ht="13.5" customHeight="1">
      <c r="A6" s="7"/>
      <c r="B6" s="18">
        <v>1975</v>
      </c>
      <c r="C6" s="19" t="s">
        <v>7</v>
      </c>
      <c r="D6" s="20"/>
      <c r="E6" s="21"/>
      <c r="F6" s="22">
        <f>IF(D6="Jaws",1,0)</f>
        <v>0</v>
      </c>
      <c r="G6" s="7"/>
    </row>
    <row r="7" spans="1:7" ht="13.5" customHeight="1">
      <c r="A7" s="7"/>
      <c r="B7" s="18">
        <v>1978</v>
      </c>
      <c r="C7" s="19" t="s">
        <v>8</v>
      </c>
      <c r="D7" s="20"/>
      <c r="E7" s="21"/>
      <c r="F7" s="22">
        <f>IF(D7="Jaws 2",1,0)</f>
        <v>0</v>
      </c>
      <c r="G7" s="7"/>
    </row>
    <row r="8" spans="1:7" ht="13.5" customHeight="1">
      <c r="A8" s="7"/>
      <c r="B8" s="18">
        <v>1978</v>
      </c>
      <c r="C8" s="19" t="s">
        <v>9</v>
      </c>
      <c r="D8" s="20"/>
      <c r="E8" s="21"/>
      <c r="F8" s="22">
        <f>IF(D8="Superman: The Movie",1,0)</f>
        <v>0</v>
      </c>
      <c r="G8" s="7"/>
    </row>
    <row r="9" spans="1:7" ht="13.5" customHeight="1">
      <c r="A9" s="7"/>
      <c r="B9" s="18">
        <v>1979</v>
      </c>
      <c r="C9" s="19" t="s">
        <v>10</v>
      </c>
      <c r="D9" s="20"/>
      <c r="E9" s="21"/>
      <c r="F9" s="22">
        <f>IF(D9="Alien",1,0)</f>
        <v>0</v>
      </c>
      <c r="G9" s="7"/>
    </row>
    <row r="10" spans="1:7" ht="13.5" customHeight="1">
      <c r="A10" s="7"/>
      <c r="B10" s="18">
        <v>1982</v>
      </c>
      <c r="C10" s="19" t="s">
        <v>11</v>
      </c>
      <c r="D10" s="20"/>
      <c r="E10" s="21"/>
      <c r="F10" s="22">
        <f>IF(D10="The Thing",1,0)</f>
        <v>0</v>
      </c>
      <c r="G10" s="7"/>
    </row>
    <row r="11" spans="1:7" ht="13.5" customHeight="1">
      <c r="A11" s="7"/>
      <c r="B11" s="18">
        <v>1984</v>
      </c>
      <c r="C11" s="19" t="s">
        <v>12</v>
      </c>
      <c r="D11" s="20"/>
      <c r="E11" s="21"/>
      <c r="F11" s="22">
        <f>IF(D11="This Is Spinal Tap",1,0)</f>
        <v>0</v>
      </c>
      <c r="G11" s="7"/>
    </row>
    <row r="12" spans="1:7" ht="13.5" customHeight="1">
      <c r="A12" s="7"/>
      <c r="B12" s="18">
        <v>1985</v>
      </c>
      <c r="C12" s="19" t="s">
        <v>13</v>
      </c>
      <c r="D12" s="20"/>
      <c r="E12" s="21"/>
      <c r="F12" s="22">
        <f>IF(D12="Re-Animator",1,0)</f>
        <v>0</v>
      </c>
      <c r="G12" s="7"/>
    </row>
    <row r="13" spans="1:7" ht="13.5" customHeight="1">
      <c r="A13" s="7"/>
      <c r="B13" s="18">
        <v>1986</v>
      </c>
      <c r="C13" s="19" t="s">
        <v>14</v>
      </c>
      <c r="D13" s="20"/>
      <c r="E13" s="21"/>
      <c r="F13" s="22">
        <f>IF(D13="The Fly",1,0)</f>
        <v>0</v>
      </c>
      <c r="G13" s="7"/>
    </row>
    <row r="14" spans="1:7" ht="13.5" customHeight="1">
      <c r="A14" s="7"/>
      <c r="B14" s="18">
        <v>1986</v>
      </c>
      <c r="C14" s="19" t="s">
        <v>15</v>
      </c>
      <c r="D14" s="20"/>
      <c r="E14" s="21"/>
      <c r="F14" s="22">
        <f>IF(D14="Ferris Bueller's Day Off",1,0)</f>
        <v>0</v>
      </c>
      <c r="G14" s="7"/>
    </row>
    <row r="15" spans="1:7" ht="13.5" customHeight="1">
      <c r="A15" s="7"/>
      <c r="B15" s="18">
        <v>1987</v>
      </c>
      <c r="C15" s="19" t="s">
        <v>16</v>
      </c>
      <c r="D15" s="20"/>
      <c r="E15" s="21"/>
      <c r="F15" s="22">
        <f>IF(D15="Hellraiser",1,0)</f>
        <v>0</v>
      </c>
      <c r="G15" s="7"/>
    </row>
    <row r="16" spans="1:7" ht="13.5" customHeight="1">
      <c r="A16" s="7"/>
      <c r="B16" s="18">
        <v>1988</v>
      </c>
      <c r="C16" s="19" t="s">
        <v>17</v>
      </c>
      <c r="D16" s="20"/>
      <c r="E16" s="21"/>
      <c r="F16" s="22">
        <f>IF(D16="Cocktail",1,0)</f>
        <v>0</v>
      </c>
      <c r="G16" s="7"/>
    </row>
    <row r="17" spans="1:7" ht="13.5" customHeight="1">
      <c r="A17" s="7"/>
      <c r="B17" s="18">
        <v>1988</v>
      </c>
      <c r="C17" s="19" t="s">
        <v>18</v>
      </c>
      <c r="D17" s="20"/>
      <c r="E17" s="21"/>
      <c r="F17" s="22">
        <f>IF(OR(D17="Who Framed Roger Rabbit?",D17="Who Framed Roger Rabbit"),1,0)</f>
        <v>0</v>
      </c>
      <c r="G17" s="7"/>
    </row>
    <row r="18" spans="1:7" ht="13.5" customHeight="1">
      <c r="A18" s="7"/>
      <c r="B18" s="18">
        <v>1991</v>
      </c>
      <c r="C18" s="19" t="s">
        <v>19</v>
      </c>
      <c r="D18" s="20"/>
      <c r="E18" s="21"/>
      <c r="F18" s="22">
        <f>IF(D18="Reservoir Dogs",1,0)</f>
        <v>0</v>
      </c>
      <c r="G18" s="7"/>
    </row>
    <row r="19" spans="1:7" ht="13.5" customHeight="1">
      <c r="A19" s="7"/>
      <c r="B19" s="18">
        <v>1992</v>
      </c>
      <c r="C19" s="19" t="s">
        <v>20</v>
      </c>
      <c r="D19" s="20"/>
      <c r="E19" s="21"/>
      <c r="F19" s="22">
        <f>IF(D19="Bram Stoker's Dracula",1,0)</f>
        <v>0</v>
      </c>
      <c r="G19" s="7"/>
    </row>
    <row r="20" spans="1:7" ht="13.5" customHeight="1">
      <c r="A20" s="7"/>
      <c r="B20" s="18">
        <v>1992</v>
      </c>
      <c r="C20" s="19" t="s">
        <v>21</v>
      </c>
      <c r="D20" s="20"/>
      <c r="E20" s="21"/>
      <c r="F20" s="22">
        <f>IF(OR(D20="The Lawnmower Man",D20="Lawnmower Man"),1,0)</f>
        <v>0</v>
      </c>
      <c r="G20" s="7"/>
    </row>
    <row r="21" spans="1:7" ht="13.5" customHeight="1">
      <c r="A21" s="7"/>
      <c r="B21" s="18">
        <v>1995</v>
      </c>
      <c r="C21" s="19" t="s">
        <v>22</v>
      </c>
      <c r="D21" s="20"/>
      <c r="E21" s="21"/>
      <c r="F21" s="22">
        <f>IF(D21="The Usual Suspects",1,0)</f>
        <v>0</v>
      </c>
      <c r="G21" s="7"/>
    </row>
    <row r="22" spans="1:7" ht="13.5" customHeight="1">
      <c r="A22" s="7"/>
      <c r="B22" s="18">
        <v>1995</v>
      </c>
      <c r="C22" s="19" t="s">
        <v>23</v>
      </c>
      <c r="D22" s="20"/>
      <c r="E22" s="21"/>
      <c r="F22" s="22">
        <f>IF(D22="Golden Eye",1,0)</f>
        <v>0</v>
      </c>
      <c r="G22" s="7"/>
    </row>
    <row r="23" spans="1:7" ht="13.5" customHeight="1">
      <c r="A23" s="7"/>
      <c r="B23" s="18">
        <v>1996</v>
      </c>
      <c r="C23" s="19" t="s">
        <v>24</v>
      </c>
      <c r="D23" s="20"/>
      <c r="E23" s="21"/>
      <c r="F23" s="22">
        <f>IF(OR(D23="Mars Attacks!",D23="Mars Attacks"),1,0)</f>
        <v>0</v>
      </c>
      <c r="G23" s="7"/>
    </row>
    <row r="24" spans="1:7" ht="13.5" customHeight="1">
      <c r="A24" s="7"/>
      <c r="B24" s="18">
        <v>1997</v>
      </c>
      <c r="C24" s="19" t="s">
        <v>25</v>
      </c>
      <c r="D24" s="20"/>
      <c r="E24" s="21"/>
      <c r="F24" s="22">
        <f>IF(D24="Men In Black",1,0)</f>
        <v>0</v>
      </c>
      <c r="G24" s="7"/>
    </row>
    <row r="25" spans="1:7" ht="13.5" customHeight="1">
      <c r="A25" s="7"/>
      <c r="B25" s="18">
        <v>1997</v>
      </c>
      <c r="C25" s="19" t="s">
        <v>26</v>
      </c>
      <c r="D25" s="20"/>
      <c r="E25" s="21"/>
      <c r="F25" s="22">
        <f>IF(D25="Scream",1,0)</f>
        <v>0</v>
      </c>
      <c r="G25" s="7"/>
    </row>
    <row r="26" spans="1:7" ht="13.5" customHeight="1">
      <c r="A26" s="7"/>
      <c r="B26" s="18">
        <v>1998</v>
      </c>
      <c r="C26" s="19" t="s">
        <v>27</v>
      </c>
      <c r="D26" s="20"/>
      <c r="E26" s="21"/>
      <c r="F26" s="22">
        <f>IF(D26="Pleasantville",1,0)</f>
        <v>0</v>
      </c>
      <c r="G26" s="7"/>
    </row>
    <row r="27" spans="1:7" ht="13.5" customHeight="1">
      <c r="A27" s="7"/>
      <c r="B27" s="18">
        <v>1999</v>
      </c>
      <c r="C27" s="19" t="s">
        <v>28</v>
      </c>
      <c r="D27" s="20"/>
      <c r="E27" s="21"/>
      <c r="F27" s="22">
        <f>IF(D27="A Bug's Life",1,0)</f>
        <v>0</v>
      </c>
      <c r="G27" s="7"/>
    </row>
    <row r="28" spans="1:7" ht="13.5" customHeight="1">
      <c r="A28" s="7"/>
      <c r="B28" s="18">
        <v>1999</v>
      </c>
      <c r="C28" s="19" t="s">
        <v>29</v>
      </c>
      <c r="D28" s="20"/>
      <c r="E28" s="21"/>
      <c r="F28" s="22">
        <f>IF(D28="Mickey Blue Eyes",1,0)</f>
        <v>0</v>
      </c>
      <c r="G28" s="7"/>
    </row>
    <row r="29" spans="1:7" ht="13.5" customHeight="1">
      <c r="A29" s="7"/>
      <c r="B29" s="18">
        <v>1999</v>
      </c>
      <c r="C29" s="19" t="s">
        <v>30</v>
      </c>
      <c r="D29" s="20"/>
      <c r="E29" s="21"/>
      <c r="F29" s="22">
        <f>IF(D29="Bowfinger",1,0)</f>
        <v>0</v>
      </c>
      <c r="G29" s="7"/>
    </row>
    <row r="30" spans="1:7" ht="13.5" customHeight="1">
      <c r="A30" s="7"/>
      <c r="B30" s="18">
        <v>1999</v>
      </c>
      <c r="C30" s="19" t="s">
        <v>31</v>
      </c>
      <c r="D30" s="20"/>
      <c r="E30" s="21"/>
      <c r="F30" s="22">
        <f>IF(D30="East Is East",1,0)</f>
        <v>0</v>
      </c>
      <c r="G30" s="7"/>
    </row>
    <row r="31" spans="1:7" ht="13.5" customHeight="1">
      <c r="A31" s="7"/>
      <c r="B31" s="18">
        <v>1999</v>
      </c>
      <c r="C31" s="19" t="s">
        <v>32</v>
      </c>
      <c r="D31" s="20"/>
      <c r="E31" s="21"/>
      <c r="F31" s="22">
        <f>IF(D31="Notting Hill",1,0)</f>
        <v>0</v>
      </c>
      <c r="G31" s="7"/>
    </row>
    <row r="32" spans="1:7" ht="13.5" customHeight="1">
      <c r="A32" s="7"/>
      <c r="B32" s="18">
        <v>2000</v>
      </c>
      <c r="C32" s="19" t="s">
        <v>33</v>
      </c>
      <c r="D32" s="20"/>
      <c r="E32" s="21"/>
      <c r="F32" s="22">
        <f>IF(D32="Gladiator",1,0)</f>
        <v>0</v>
      </c>
      <c r="G32" s="7"/>
    </row>
    <row r="33" spans="1:7" ht="13.5" customHeight="1">
      <c r="A33" s="7"/>
      <c r="B33" s="18">
        <v>2000</v>
      </c>
      <c r="C33" s="19" t="s">
        <v>34</v>
      </c>
      <c r="D33" s="20"/>
      <c r="E33" s="21"/>
      <c r="F33" s="22">
        <f>IF(D33="Erin Brockovich",1,0)</f>
        <v>0</v>
      </c>
      <c r="G33" s="7"/>
    </row>
    <row r="34" spans="1:7" ht="13.5" customHeight="1">
      <c r="A34" s="7"/>
      <c r="B34" s="18">
        <v>2000</v>
      </c>
      <c r="C34" s="19" t="s">
        <v>35</v>
      </c>
      <c r="D34" s="20"/>
      <c r="E34" s="21"/>
      <c r="F34" s="22">
        <f>IF(D34="The Whole Nine Yards",1,0)</f>
        <v>0</v>
      </c>
      <c r="G34" s="7"/>
    </row>
    <row r="35" spans="1:7" ht="13.5" customHeight="1">
      <c r="A35" s="7"/>
      <c r="B35" s="18">
        <v>2000</v>
      </c>
      <c r="C35" s="19" t="s">
        <v>36</v>
      </c>
      <c r="D35" s="20"/>
      <c r="E35" s="21"/>
      <c r="F35" s="22">
        <f>IF(D35="What Women Want",1,0)</f>
        <v>0</v>
      </c>
      <c r="G35" s="7"/>
    </row>
    <row r="36" spans="1:7" ht="13.5" customHeight="1">
      <c r="A36" s="7"/>
      <c r="B36" s="18">
        <v>2001</v>
      </c>
      <c r="C36" s="19" t="s">
        <v>37</v>
      </c>
      <c r="D36" s="20"/>
      <c r="E36" s="21"/>
      <c r="F36" s="22">
        <f>IF(D36="Ransom",1,0)</f>
        <v>0</v>
      </c>
      <c r="G36" s="7"/>
    </row>
    <row r="37" spans="1:7" ht="13.5" customHeight="1">
      <c r="A37" s="7"/>
      <c r="B37" s="18">
        <v>2001</v>
      </c>
      <c r="C37" s="19" t="s">
        <v>38</v>
      </c>
      <c r="D37" s="20"/>
      <c r="E37" s="21"/>
      <c r="F37" s="22">
        <f>IF(D37="Amelie",1,0)</f>
        <v>0</v>
      </c>
      <c r="G37" s="7"/>
    </row>
    <row r="38" spans="1:7" ht="13.5" customHeight="1">
      <c r="A38" s="7"/>
      <c r="B38" s="18">
        <v>2001</v>
      </c>
      <c r="C38" s="19" t="s">
        <v>39</v>
      </c>
      <c r="D38" s="20"/>
      <c r="E38" s="21"/>
      <c r="F38" s="22">
        <f>IF(D38="Shallow Hal",1,0)</f>
        <v>0</v>
      </c>
      <c r="G38" s="7"/>
    </row>
    <row r="39" spans="1:7" ht="13.5" customHeight="1">
      <c r="A39" s="7"/>
      <c r="B39" s="18">
        <v>2002</v>
      </c>
      <c r="C39" s="19" t="s">
        <v>40</v>
      </c>
      <c r="D39" s="20"/>
      <c r="E39" s="21"/>
      <c r="F39" s="22">
        <f>IF(OR(D39="Scooby-Doo",D39="Scooby Doo"),1,0)</f>
        <v>0</v>
      </c>
      <c r="G39" s="7"/>
    </row>
    <row r="40" spans="1:7" ht="13.5" customHeight="1">
      <c r="A40" s="7"/>
      <c r="B40" s="18">
        <v>2002</v>
      </c>
      <c r="C40" s="19" t="s">
        <v>41</v>
      </c>
      <c r="D40" s="20"/>
      <c r="E40" s="21"/>
      <c r="F40" s="22">
        <f>IF(D40="The Royal Tenenbaums",1,0)</f>
        <v>0</v>
      </c>
      <c r="G40" s="7"/>
    </row>
    <row r="41" spans="1:7" ht="13.5" customHeight="1">
      <c r="A41" s="7"/>
      <c r="B41" s="18">
        <v>2002</v>
      </c>
      <c r="C41" s="19" t="s">
        <v>42</v>
      </c>
      <c r="D41" s="20"/>
      <c r="E41" s="21"/>
      <c r="F41" s="22">
        <f>IF(D41="Stuart Little 2",1,0)</f>
        <v>0</v>
      </c>
      <c r="G41" s="7"/>
    </row>
    <row r="42" spans="1:7" ht="13.5" customHeight="1">
      <c r="A42" s="7"/>
      <c r="B42" s="18">
        <v>2003</v>
      </c>
      <c r="C42" s="19" t="s">
        <v>43</v>
      </c>
      <c r="D42" s="20"/>
      <c r="E42" s="21"/>
      <c r="F42" s="22">
        <f>IF(D42="Johnny English",1,0)</f>
        <v>0</v>
      </c>
      <c r="G42" s="7"/>
    </row>
    <row r="43" spans="1:7" ht="13.5" customHeight="1">
      <c r="A43" s="7"/>
      <c r="B43" s="23">
        <v>2003</v>
      </c>
      <c r="C43" s="24" t="s">
        <v>44</v>
      </c>
      <c r="D43" s="25"/>
      <c r="E43" s="26"/>
      <c r="F43" s="27">
        <f>IF(D43="Catch Me If You Can",1,0)</f>
        <v>0</v>
      </c>
      <c r="G43" s="7"/>
    </row>
    <row r="44" spans="1:7" ht="13.5" customHeight="1" thickBot="1">
      <c r="A44" s="7"/>
      <c r="B44" s="28"/>
      <c r="C44" s="29"/>
      <c r="D44" s="29"/>
      <c r="E44" s="29"/>
      <c r="F44" s="30"/>
      <c r="G44" s="7"/>
    </row>
    <row r="45" spans="1:7" ht="13.5" customHeight="1" thickBot="1">
      <c r="A45" s="31"/>
      <c r="B45" s="28"/>
      <c r="C45" s="32"/>
      <c r="D45" s="29"/>
      <c r="E45" s="33" t="s">
        <v>45</v>
      </c>
      <c r="F45" s="34">
        <f>SUM(F4:F43)</f>
        <v>0</v>
      </c>
      <c r="G45" s="7"/>
    </row>
    <row r="46" spans="1:7" ht="13.5" customHeight="1">
      <c r="A46" s="35"/>
      <c r="B46" s="36"/>
      <c r="C46" s="37"/>
      <c r="D46" s="37"/>
      <c r="E46" s="37"/>
      <c r="F46" s="38"/>
      <c r="G46" s="35"/>
    </row>
    <row r="47" spans="1:7" ht="29.25" customHeight="1">
      <c r="A47" s="39" t="s">
        <v>46</v>
      </c>
      <c r="B47" s="40"/>
      <c r="C47" s="40"/>
      <c r="D47" s="41"/>
      <c r="E47" s="41"/>
      <c r="F47" s="42"/>
      <c r="G47" s="2"/>
    </row>
  </sheetData>
  <sheetProtection password="DF3F" sheet="1" objects="1" scenarios="1"/>
  <mergeCells count="43">
    <mergeCell ref="A47:C47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A1:F1"/>
    <mergeCell ref="D3:E3"/>
    <mergeCell ref="D4:E4"/>
    <mergeCell ref="D5:E5"/>
    <mergeCell ref="D6:E6"/>
    <mergeCell ref="D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Laurence</cp:lastModifiedBy>
  <dcterms:created xsi:type="dcterms:W3CDTF">2013-06-27T18:42:15Z</dcterms:created>
  <dcterms:modified xsi:type="dcterms:W3CDTF">2013-06-27T18:46:32Z</dcterms:modified>
  <cp:category/>
  <cp:version/>
  <cp:contentType/>
  <cp:contentStatus/>
</cp:coreProperties>
</file>