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<sst xmlns="http://schemas.openxmlformats.org/spreadsheetml/2006/main" count="27" uniqueCount="4">
  <si>
    <t>TV Comedy Quiz</t>
  </si>
  <si>
    <t>Guess the TV comedy show</t>
  </si>
  <si>
    <t>Title :</t>
  </si>
  <si>
    <t xml:space="preserve">  The TV Comedy Quiz was created by Laurence Fenn
  lfenn@orchardoo.com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</si>
</sst>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Wingdings"/>
      <family val="0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D413D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413D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9" fillId="33" borderId="0" xfId="0" applyFont="1" applyFill="1" applyAlignment="1" applyProtection="1">
      <alignment horizontal="left" vertical="center"/>
      <protection hidden="1"/>
    </xf>
    <xf numFmtId="0" fontId="21" fillId="33" borderId="0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left"/>
      <protection locked="0"/>
    </xf>
    <xf numFmtId="0" fontId="23" fillId="33" borderId="0" xfId="0" applyFont="1" applyFill="1" applyAlignment="1">
      <alignment horizontal="left" vertical="center" wrapText="1" indent="1"/>
    </xf>
    <xf numFmtId="0" fontId="23" fillId="33" borderId="0" xfId="0" applyFont="1" applyFill="1" applyAlignment="1">
      <alignment horizontal="left" vertical="center" indent="1"/>
    </xf>
    <xf numFmtId="0" fontId="0" fillId="33" borderId="0" xfId="0" applyFill="1" applyAlignment="1" applyProtection="1">
      <alignment horizontal="center" vertical="center"/>
      <protection hidden="1"/>
    </xf>
    <xf numFmtId="0" fontId="0" fillId="35" borderId="0" xfId="0" applyFill="1" applyAlignment="1">
      <alignment/>
    </xf>
    <xf numFmtId="0" fontId="0" fillId="35" borderId="0" xfId="0" applyFill="1" applyAlignment="1" applyProtection="1">
      <alignment horizontal="center"/>
      <protection hidden="1"/>
    </xf>
    <xf numFmtId="0" fontId="42" fillId="35" borderId="0" xfId="0" applyFont="1" applyFill="1" applyAlignment="1">
      <alignment/>
    </xf>
    <xf numFmtId="0" fontId="0" fillId="35" borderId="0" xfId="0" applyFill="1" applyAlignment="1">
      <alignment horizontal="right"/>
    </xf>
    <xf numFmtId="0" fontId="2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2</xdr:row>
      <xdr:rowOff>0</xdr:rowOff>
    </xdr:from>
    <xdr:to>
      <xdr:col>2</xdr:col>
      <xdr:colOff>9525</xdr:colOff>
      <xdr:row>3</xdr:row>
      <xdr:rowOff>0</xdr:rowOff>
    </xdr:to>
    <xdr:pic>
      <xdr:nvPicPr>
        <xdr:cNvPr id="1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46672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2</xdr:row>
      <xdr:rowOff>0</xdr:rowOff>
    </xdr:from>
    <xdr:to>
      <xdr:col>6</xdr:col>
      <xdr:colOff>9525</xdr:colOff>
      <xdr:row>3</xdr:row>
      <xdr:rowOff>0</xdr:rowOff>
    </xdr:to>
    <xdr:pic>
      <xdr:nvPicPr>
        <xdr:cNvPr id="2" name="Picture 1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71800" y="46672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2</xdr:row>
      <xdr:rowOff>0</xdr:rowOff>
    </xdr:from>
    <xdr:to>
      <xdr:col>10</xdr:col>
      <xdr:colOff>9525</xdr:colOff>
      <xdr:row>3</xdr:row>
      <xdr:rowOff>0</xdr:rowOff>
    </xdr:to>
    <xdr:pic>
      <xdr:nvPicPr>
        <xdr:cNvPr id="3" name="Picture 14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48300" y="46672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6</xdr:row>
      <xdr:rowOff>0</xdr:rowOff>
    </xdr:from>
    <xdr:to>
      <xdr:col>2</xdr:col>
      <xdr:colOff>9525</xdr:colOff>
      <xdr:row>7</xdr:row>
      <xdr:rowOff>0</xdr:rowOff>
    </xdr:to>
    <xdr:pic>
      <xdr:nvPicPr>
        <xdr:cNvPr id="4" name="Picture 14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5300" y="203835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6</xdr:row>
      <xdr:rowOff>0</xdr:rowOff>
    </xdr:from>
    <xdr:to>
      <xdr:col>6</xdr:col>
      <xdr:colOff>9525</xdr:colOff>
      <xdr:row>7</xdr:row>
      <xdr:rowOff>0</xdr:rowOff>
    </xdr:to>
    <xdr:pic>
      <xdr:nvPicPr>
        <xdr:cNvPr id="5" name="Picture 14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71800" y="203835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6</xdr:row>
      <xdr:rowOff>0</xdr:rowOff>
    </xdr:from>
    <xdr:to>
      <xdr:col>10</xdr:col>
      <xdr:colOff>9525</xdr:colOff>
      <xdr:row>7</xdr:row>
      <xdr:rowOff>0</xdr:rowOff>
    </xdr:to>
    <xdr:pic>
      <xdr:nvPicPr>
        <xdr:cNvPr id="6" name="Picture 14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448300" y="203835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10</xdr:row>
      <xdr:rowOff>0</xdr:rowOff>
    </xdr:from>
    <xdr:to>
      <xdr:col>2</xdr:col>
      <xdr:colOff>9525</xdr:colOff>
      <xdr:row>11</xdr:row>
      <xdr:rowOff>0</xdr:rowOff>
    </xdr:to>
    <xdr:pic>
      <xdr:nvPicPr>
        <xdr:cNvPr id="7" name="Picture 14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95300" y="360997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10</xdr:row>
      <xdr:rowOff>0</xdr:rowOff>
    </xdr:from>
    <xdr:to>
      <xdr:col>6</xdr:col>
      <xdr:colOff>9525</xdr:colOff>
      <xdr:row>11</xdr:row>
      <xdr:rowOff>0</xdr:rowOff>
    </xdr:to>
    <xdr:pic>
      <xdr:nvPicPr>
        <xdr:cNvPr id="8" name="Picture 14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71800" y="360997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10</xdr:row>
      <xdr:rowOff>0</xdr:rowOff>
    </xdr:from>
    <xdr:to>
      <xdr:col>10</xdr:col>
      <xdr:colOff>9525</xdr:colOff>
      <xdr:row>11</xdr:row>
      <xdr:rowOff>0</xdr:rowOff>
    </xdr:to>
    <xdr:pic>
      <xdr:nvPicPr>
        <xdr:cNvPr id="9" name="Picture 1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448300" y="360997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14</xdr:row>
      <xdr:rowOff>0</xdr:rowOff>
    </xdr:from>
    <xdr:to>
      <xdr:col>2</xdr:col>
      <xdr:colOff>9525</xdr:colOff>
      <xdr:row>15</xdr:row>
      <xdr:rowOff>0</xdr:rowOff>
    </xdr:to>
    <xdr:pic>
      <xdr:nvPicPr>
        <xdr:cNvPr id="10" name="Picture 1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95300" y="518160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14</xdr:row>
      <xdr:rowOff>0</xdr:rowOff>
    </xdr:from>
    <xdr:to>
      <xdr:col>10</xdr:col>
      <xdr:colOff>9525</xdr:colOff>
      <xdr:row>15</xdr:row>
      <xdr:rowOff>0</xdr:rowOff>
    </xdr:to>
    <xdr:pic>
      <xdr:nvPicPr>
        <xdr:cNvPr id="11" name="Picture 150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448300" y="518160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18</xdr:row>
      <xdr:rowOff>0</xdr:rowOff>
    </xdr:from>
    <xdr:to>
      <xdr:col>2</xdr:col>
      <xdr:colOff>9525</xdr:colOff>
      <xdr:row>19</xdr:row>
      <xdr:rowOff>0</xdr:rowOff>
    </xdr:to>
    <xdr:pic>
      <xdr:nvPicPr>
        <xdr:cNvPr id="12" name="Picture 15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5300" y="675322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18</xdr:row>
      <xdr:rowOff>0</xdr:rowOff>
    </xdr:from>
    <xdr:to>
      <xdr:col>6</xdr:col>
      <xdr:colOff>9525</xdr:colOff>
      <xdr:row>19</xdr:row>
      <xdr:rowOff>0</xdr:rowOff>
    </xdr:to>
    <xdr:pic>
      <xdr:nvPicPr>
        <xdr:cNvPr id="13" name="Picture 15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971800" y="675322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18</xdr:row>
      <xdr:rowOff>0</xdr:rowOff>
    </xdr:from>
    <xdr:to>
      <xdr:col>10</xdr:col>
      <xdr:colOff>9525</xdr:colOff>
      <xdr:row>19</xdr:row>
      <xdr:rowOff>0</xdr:rowOff>
    </xdr:to>
    <xdr:pic>
      <xdr:nvPicPr>
        <xdr:cNvPr id="14" name="Picture 15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448300" y="675322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22</xdr:row>
      <xdr:rowOff>0</xdr:rowOff>
    </xdr:from>
    <xdr:to>
      <xdr:col>2</xdr:col>
      <xdr:colOff>9525</xdr:colOff>
      <xdr:row>23</xdr:row>
      <xdr:rowOff>0</xdr:rowOff>
    </xdr:to>
    <xdr:pic>
      <xdr:nvPicPr>
        <xdr:cNvPr id="15" name="Picture 15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95300" y="832485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22</xdr:row>
      <xdr:rowOff>0</xdr:rowOff>
    </xdr:from>
    <xdr:to>
      <xdr:col>6</xdr:col>
      <xdr:colOff>9525</xdr:colOff>
      <xdr:row>23</xdr:row>
      <xdr:rowOff>0</xdr:rowOff>
    </xdr:to>
    <xdr:pic>
      <xdr:nvPicPr>
        <xdr:cNvPr id="16" name="Picture 155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971800" y="832485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22</xdr:row>
      <xdr:rowOff>0</xdr:rowOff>
    </xdr:from>
    <xdr:to>
      <xdr:col>10</xdr:col>
      <xdr:colOff>9525</xdr:colOff>
      <xdr:row>23</xdr:row>
      <xdr:rowOff>0</xdr:rowOff>
    </xdr:to>
    <xdr:pic>
      <xdr:nvPicPr>
        <xdr:cNvPr id="17" name="Picture 15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448300" y="832485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26</xdr:row>
      <xdr:rowOff>0</xdr:rowOff>
    </xdr:from>
    <xdr:to>
      <xdr:col>2</xdr:col>
      <xdr:colOff>9525</xdr:colOff>
      <xdr:row>27</xdr:row>
      <xdr:rowOff>0</xdr:rowOff>
    </xdr:to>
    <xdr:pic>
      <xdr:nvPicPr>
        <xdr:cNvPr id="18" name="Picture 157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95300" y="989647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26</xdr:row>
      <xdr:rowOff>0</xdr:rowOff>
    </xdr:from>
    <xdr:to>
      <xdr:col>6</xdr:col>
      <xdr:colOff>9525</xdr:colOff>
      <xdr:row>27</xdr:row>
      <xdr:rowOff>0</xdr:rowOff>
    </xdr:to>
    <xdr:pic>
      <xdr:nvPicPr>
        <xdr:cNvPr id="19" name="Picture 158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2971800" y="989647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26</xdr:row>
      <xdr:rowOff>0</xdr:rowOff>
    </xdr:from>
    <xdr:to>
      <xdr:col>10</xdr:col>
      <xdr:colOff>9525</xdr:colOff>
      <xdr:row>27</xdr:row>
      <xdr:rowOff>0</xdr:rowOff>
    </xdr:to>
    <xdr:pic>
      <xdr:nvPicPr>
        <xdr:cNvPr id="20" name="Picture 159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5448300" y="989647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30</xdr:row>
      <xdr:rowOff>0</xdr:rowOff>
    </xdr:from>
    <xdr:to>
      <xdr:col>2</xdr:col>
      <xdr:colOff>9525</xdr:colOff>
      <xdr:row>31</xdr:row>
      <xdr:rowOff>0</xdr:rowOff>
    </xdr:to>
    <xdr:pic>
      <xdr:nvPicPr>
        <xdr:cNvPr id="21" name="Picture 160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495300" y="1146810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30</xdr:row>
      <xdr:rowOff>0</xdr:rowOff>
    </xdr:from>
    <xdr:to>
      <xdr:col>6</xdr:col>
      <xdr:colOff>9525</xdr:colOff>
      <xdr:row>31</xdr:row>
      <xdr:rowOff>0</xdr:rowOff>
    </xdr:to>
    <xdr:pic>
      <xdr:nvPicPr>
        <xdr:cNvPr id="22" name="Picture 16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971800" y="1146810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14</xdr:row>
      <xdr:rowOff>0</xdr:rowOff>
    </xdr:from>
    <xdr:to>
      <xdr:col>6</xdr:col>
      <xdr:colOff>9525</xdr:colOff>
      <xdr:row>15</xdr:row>
      <xdr:rowOff>0</xdr:rowOff>
    </xdr:to>
    <xdr:pic>
      <xdr:nvPicPr>
        <xdr:cNvPr id="23" name="Picture 162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971800" y="518160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30</xdr:row>
      <xdr:rowOff>0</xdr:rowOff>
    </xdr:from>
    <xdr:to>
      <xdr:col>10</xdr:col>
      <xdr:colOff>9525</xdr:colOff>
      <xdr:row>31</xdr:row>
      <xdr:rowOff>0</xdr:rowOff>
    </xdr:to>
    <xdr:pic>
      <xdr:nvPicPr>
        <xdr:cNvPr id="24" name="Picture 163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448300" y="1146810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28">
      <selection activeCell="E7" sqref="E7"/>
    </sheetView>
  </sheetViews>
  <sheetFormatPr defaultColWidth="9.140625" defaultRowHeight="15"/>
  <cols>
    <col min="1" max="1" width="7.421875" style="0" customWidth="1"/>
    <col min="2" max="2" width="20.00390625" style="0" customWidth="1"/>
    <col min="3" max="3" width="7.140625" style="0" customWidth="1"/>
    <col min="4" max="4" width="2.57421875" style="0" customWidth="1"/>
    <col min="5" max="5" width="7.421875" style="0" customWidth="1"/>
    <col min="6" max="6" width="20.00390625" style="0" customWidth="1"/>
    <col min="7" max="7" width="7.140625" style="0" customWidth="1"/>
    <col min="8" max="8" width="2.57421875" style="0" customWidth="1"/>
    <col min="9" max="9" width="7.421875" style="0" customWidth="1"/>
    <col min="10" max="10" width="20.00390625" style="0" customWidth="1"/>
    <col min="11" max="11" width="7.140625" style="0" customWidth="1"/>
    <col min="12" max="12" width="2.57421875" style="0" customWidth="1"/>
    <col min="13" max="13" width="3.00390625" style="0" customWidth="1"/>
  </cols>
  <sheetData>
    <row r="1" spans="1:13" ht="24" customHeight="1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3" t="str">
        <f>"Total Score "&amp;A35&amp;" out of 24"</f>
        <v>Total Score 0 out of 24</v>
      </c>
      <c r="K1" s="3"/>
      <c r="L1" s="3"/>
      <c r="M1" s="2"/>
    </row>
    <row r="2" spans="1:13" ht="12.75" customHeight="1">
      <c r="A2" s="11"/>
      <c r="B2" s="11"/>
      <c r="C2" s="11"/>
      <c r="D2" s="11"/>
      <c r="E2" s="11"/>
      <c r="F2" s="11"/>
      <c r="G2" s="11"/>
      <c r="H2" s="12"/>
      <c r="I2" s="11"/>
      <c r="J2" s="11"/>
      <c r="K2" s="11"/>
      <c r="L2" s="12"/>
      <c r="M2" s="11"/>
    </row>
    <row r="3" spans="1:13" ht="8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>
      <c r="A4" s="11"/>
      <c r="B4" s="11"/>
      <c r="C4" s="11"/>
      <c r="D4" s="11"/>
      <c r="E4" s="11"/>
      <c r="F4" s="11"/>
      <c r="G4" s="11"/>
      <c r="H4" s="12">
        <f>IF(OR(F4="Yazoo",F4="Yaz"),"ü",IF(F4="","","û"))</f>
      </c>
      <c r="I4" s="11"/>
      <c r="J4" s="11"/>
      <c r="K4" s="11"/>
      <c r="L4" s="12">
        <f>IF(J4="Scritti Politti","ü",IF(J4="","","û"))</f>
      </c>
      <c r="M4" s="11"/>
    </row>
    <row r="5" spans="1:13" ht="15">
      <c r="A5" s="14" t="s">
        <v>2</v>
      </c>
      <c r="B5" s="4"/>
      <c r="C5" s="4"/>
      <c r="D5" s="5">
        <f>IF(B5="Yes Minister","ü",IF(B5="","","û"))</f>
      </c>
      <c r="E5" s="14" t="s">
        <v>2</v>
      </c>
      <c r="F5" s="4"/>
      <c r="G5" s="4"/>
      <c r="H5" s="5">
        <f>IF(OR(F5="Black Adder 3",F5="Black Adder III"),"ü",IF(F5="","","û"))</f>
      </c>
      <c r="I5" s="14" t="s">
        <v>2</v>
      </c>
      <c r="J5" s="4"/>
      <c r="K5" s="4"/>
      <c r="L5" s="5">
        <f>IF(J5="One Foot In The Grave","ü",IF(J5="","","û"))</f>
      </c>
      <c r="M5" s="11"/>
    </row>
    <row r="6" spans="1:13" ht="12.75" customHeight="1">
      <c r="A6" s="11"/>
      <c r="B6" s="11"/>
      <c r="C6" s="11"/>
      <c r="D6" s="6">
        <f>IF(D5="ü",1,0)</f>
        <v>0</v>
      </c>
      <c r="E6" s="11"/>
      <c r="F6" s="11"/>
      <c r="G6" s="11"/>
      <c r="H6" s="6">
        <f>IF(H5="ü",1,0)</f>
        <v>0</v>
      </c>
      <c r="I6" s="11"/>
      <c r="J6" s="11"/>
      <c r="K6" s="11"/>
      <c r="L6" s="6">
        <f>IF(L5="ü",1,0)</f>
        <v>0</v>
      </c>
      <c r="M6" s="11"/>
    </row>
    <row r="7" spans="1:13" ht="8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">
      <c r="A8" s="11"/>
      <c r="B8" s="11"/>
      <c r="C8" s="11"/>
      <c r="D8" s="11">
        <f>IF(OR(B8="Sinead O'Connor",B8="Sinead O Connor"),"ü",IF(B8="","","û"))</f>
      </c>
      <c r="E8" s="11"/>
      <c r="F8" s="11"/>
      <c r="G8" s="11"/>
      <c r="H8" s="12">
        <f>IF(F8="The Mission","ü",IF(F8="","","û"))</f>
      </c>
      <c r="I8" s="11"/>
      <c r="J8" s="11"/>
      <c r="K8" s="11"/>
      <c r="L8" s="12">
        <f>IF(J8="Kate Bush","ü",IF(J8="","","û"))</f>
      </c>
      <c r="M8" s="11"/>
    </row>
    <row r="9" spans="1:13" ht="15">
      <c r="A9" s="14" t="s">
        <v>2</v>
      </c>
      <c r="B9" s="4"/>
      <c r="C9" s="4"/>
      <c r="D9" s="5">
        <f>IF(OR(B9="Knowing Me Knowing You",B9="Knowing Me, Knowing You"),"ü",IF(B9="","","û"))</f>
      </c>
      <c r="E9" s="14" t="s">
        <v>2</v>
      </c>
      <c r="F9" s="4"/>
      <c r="G9" s="4"/>
      <c r="H9" s="5">
        <f>IF(OR(F9="Peter Cook and Dudley Moore",F9="Not Only But Also",F9="Not Only… But Also"),"ü",IF(F9="","","û"))</f>
      </c>
      <c r="I9" s="14" t="s">
        <v>2</v>
      </c>
      <c r="J9" s="4"/>
      <c r="K9" s="4"/>
      <c r="L9" s="5">
        <f>IF(OR(J9="Are You Being Served?",J9="Are You Being Served"),"ü",IF(J9="","","û"))</f>
      </c>
      <c r="M9" s="11"/>
    </row>
    <row r="10" spans="1:13" ht="12.75" customHeight="1">
      <c r="A10" s="11"/>
      <c r="B10" s="11"/>
      <c r="C10" s="11"/>
      <c r="D10" s="6">
        <f>IF(D9="ü",1,0)</f>
        <v>0</v>
      </c>
      <c r="E10" s="11"/>
      <c r="F10" s="11"/>
      <c r="G10" s="11"/>
      <c r="H10" s="6">
        <f>IF(H9="ü",1,0)</f>
        <v>0</v>
      </c>
      <c r="I10" s="11"/>
      <c r="J10" s="11"/>
      <c r="K10" s="11"/>
      <c r="L10" s="6">
        <f>IF(L9="ü",1,0)</f>
        <v>0</v>
      </c>
      <c r="M10" s="11"/>
    </row>
    <row r="11" spans="1:13" ht="8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11"/>
      <c r="B12" s="11"/>
      <c r="C12" s="11"/>
      <c r="D12" s="11">
        <f>IF(B12="Talking Heads","ü",IF(B12="","","û"))</f>
      </c>
      <c r="E12" s="11"/>
      <c r="F12" s="11"/>
      <c r="G12" s="11"/>
      <c r="H12" s="12">
        <f>IF(F12="Phil Collins","ü",IF(F12="","","û"))</f>
      </c>
      <c r="I12" s="11"/>
      <c r="J12" s="11"/>
      <c r="K12" s="11"/>
      <c r="L12" s="12">
        <f>IF(J12="Frankie Goes To Hollywood","ü",IF(J12="","","û"))</f>
      </c>
      <c r="M12" s="11"/>
    </row>
    <row r="13" spans="1:13" ht="15">
      <c r="A13" s="14" t="s">
        <v>2</v>
      </c>
      <c r="B13" s="4"/>
      <c r="C13" s="4"/>
      <c r="D13" s="5">
        <f>IF(B13="Absolutely Fabulous","ü",IF(B13="","","û"))</f>
      </c>
      <c r="E13" s="14" t="s">
        <v>2</v>
      </c>
      <c r="F13" s="4"/>
      <c r="G13" s="4"/>
      <c r="H13" s="5">
        <f>IF(F13="The Brittas Empire","ü",IF(F13="","","û"))</f>
      </c>
      <c r="I13" s="14" t="s">
        <v>2</v>
      </c>
      <c r="J13" s="4"/>
      <c r="K13" s="4"/>
      <c r="L13" s="5">
        <f>IF(OR(J13="Morecambe and Wise",J13="Morecambe &amp; Wise"),"ü",IF(J13="","","û"))</f>
      </c>
      <c r="M13" s="11"/>
    </row>
    <row r="14" spans="1:13" ht="12.75" customHeight="1">
      <c r="A14" s="11"/>
      <c r="B14" s="11"/>
      <c r="C14" s="11"/>
      <c r="D14" s="6">
        <f>IF(D13="ü",1,0)</f>
        <v>0</v>
      </c>
      <c r="E14" s="11"/>
      <c r="F14" s="11"/>
      <c r="G14" s="11"/>
      <c r="H14" s="6">
        <f>IF(H13="ü",1,0)</f>
        <v>0</v>
      </c>
      <c r="I14" s="11"/>
      <c r="J14" s="11"/>
      <c r="K14" s="11"/>
      <c r="L14" s="6">
        <f>IF(L13="ü",1,0)</f>
        <v>0</v>
      </c>
      <c r="M14" s="11"/>
    </row>
    <row r="15" spans="1:13" ht="8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>
      <c r="A16" s="11"/>
      <c r="B16" s="11"/>
      <c r="C16" s="11"/>
      <c r="D16" s="11">
        <f>IF(B16="INXS","ü",IF(B16="","","û"))</f>
      </c>
      <c r="E16" s="11"/>
      <c r="F16" s="11"/>
      <c r="G16" s="11"/>
      <c r="H16" s="12">
        <f>IF(F16="World Party","ü",IF(F16="","","û"))</f>
      </c>
      <c r="I16" s="11"/>
      <c r="J16" s="11"/>
      <c r="K16" s="11"/>
      <c r="L16" s="12">
        <f>IF(J16="Gary Numan","ü",IF(J16="","","û"))</f>
      </c>
      <c r="M16" s="11"/>
    </row>
    <row r="17" spans="1:13" ht="15">
      <c r="A17" s="14" t="s">
        <v>2</v>
      </c>
      <c r="B17" s="4"/>
      <c r="C17" s="4"/>
      <c r="D17" s="5">
        <f>IF(B17="Bottom","ü",IF(B17="","","û"))</f>
      </c>
      <c r="E17" s="14" t="s">
        <v>2</v>
      </c>
      <c r="F17" s="7"/>
      <c r="G17" s="7"/>
      <c r="H17" s="5">
        <f>IF(OR(F17="Only Fools and Horses",F17="Only Fools &amp; Horses"),"ü",IF(F17="","","û"))</f>
      </c>
      <c r="I17" s="14" t="s">
        <v>2</v>
      </c>
      <c r="J17" s="4"/>
      <c r="K17" s="4"/>
      <c r="L17" s="5">
        <f>IF(J17="Porridge","ü",IF(J17="","","û"))</f>
      </c>
      <c r="M17" s="11"/>
    </row>
    <row r="18" spans="1:13" ht="12.75" customHeight="1">
      <c r="A18" s="11"/>
      <c r="B18" s="11"/>
      <c r="C18" s="11"/>
      <c r="D18" s="6">
        <f>IF(D17="ü",1,0)</f>
        <v>0</v>
      </c>
      <c r="E18" s="11"/>
      <c r="F18" s="11"/>
      <c r="G18" s="11"/>
      <c r="H18" s="6">
        <f>IF(H17="ü",1,0)</f>
        <v>0</v>
      </c>
      <c r="I18" s="11"/>
      <c r="J18" s="11"/>
      <c r="K18" s="11"/>
      <c r="L18" s="6">
        <f>IF(L17="ü",1,0)</f>
        <v>0</v>
      </c>
      <c r="M18" s="11"/>
    </row>
    <row r="19" spans="1:13" ht="8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>
      <c r="A20" s="11"/>
      <c r="B20" s="11"/>
      <c r="C20" s="11"/>
      <c r="D20" s="11">
        <f>IF(B20="New Order","ü",IF(B20="","","û"))</f>
      </c>
      <c r="E20" s="11"/>
      <c r="F20" s="11"/>
      <c r="G20" s="11"/>
      <c r="H20" s="12">
        <f>IF(F20="Kylie Minogue","ü",IF(F20="","","û"))</f>
      </c>
      <c r="I20" s="11"/>
      <c r="J20" s="11"/>
      <c r="K20" s="11"/>
      <c r="L20" s="12">
        <f>IF(J20="Texas","ü",IF(J20="","","û"))</f>
      </c>
      <c r="M20" s="11"/>
    </row>
    <row r="21" spans="1:13" ht="15">
      <c r="A21" s="14" t="s">
        <v>2</v>
      </c>
      <c r="B21" s="4"/>
      <c r="C21" s="4"/>
      <c r="D21" s="5">
        <f>IF(B21="Ever Decreasing Circles","ü",IF(B21="","","û"))</f>
      </c>
      <c r="E21" s="14" t="s">
        <v>2</v>
      </c>
      <c r="F21" s="4"/>
      <c r="G21" s="4"/>
      <c r="H21" s="5">
        <f>IF(F21="Just Good Friends","ü",IF(F21="","","û"))</f>
      </c>
      <c r="I21" s="14" t="s">
        <v>2</v>
      </c>
      <c r="J21" s="4"/>
      <c r="K21" s="4"/>
      <c r="L21" s="5">
        <f>IF(OR(J21="The Likely Lads",J21="Likely Lads"),"ü",IF(J21="","","û"))</f>
      </c>
      <c r="M21" s="11"/>
    </row>
    <row r="22" spans="1:13" ht="12.75" customHeight="1">
      <c r="A22" s="11"/>
      <c r="B22" s="11"/>
      <c r="C22" s="11"/>
      <c r="D22" s="6">
        <f>IF(D21="ü",1,0)</f>
        <v>0</v>
      </c>
      <c r="E22" s="11"/>
      <c r="F22" s="11"/>
      <c r="G22" s="11"/>
      <c r="H22" s="6">
        <f>IF(H21="ü",1,0)</f>
        <v>0</v>
      </c>
      <c r="I22" s="11"/>
      <c r="J22" s="11"/>
      <c r="K22" s="11"/>
      <c r="L22" s="6">
        <f>IF(L21="ü",1,0)</f>
        <v>0</v>
      </c>
      <c r="M22" s="11"/>
    </row>
    <row r="23" spans="1:13" ht="8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>
        <f>IF(B24="The Kane Gang","ü",IF(B24="","","û"))</f>
      </c>
      <c r="E24" s="11"/>
      <c r="F24" s="11"/>
      <c r="G24" s="11"/>
      <c r="H24" s="12">
        <f>IF(F24="Enya","ü",IF(F24="","","û"))</f>
      </c>
      <c r="I24" s="11"/>
      <c r="J24" s="11"/>
      <c r="K24" s="11"/>
      <c r="L24" s="12">
        <f>IF(OR(J24="Eurythmics",J24="The Eurythmics"),"ü",IF(J24="","","û"))</f>
      </c>
      <c r="M24" s="11"/>
    </row>
    <row r="25" spans="1:13" ht="15">
      <c r="A25" s="14" t="s">
        <v>2</v>
      </c>
      <c r="B25" s="4"/>
      <c r="C25" s="4"/>
      <c r="D25" s="5">
        <f>IF(B25="Men Behaving Badly","ü",IF(B25="","","û"))</f>
      </c>
      <c r="E25" s="14" t="s">
        <v>2</v>
      </c>
      <c r="F25" s="4"/>
      <c r="G25" s="4"/>
      <c r="H25" s="5">
        <f>IF(F25="Kenny Everett's Television Show","ü",IF(F25="","","û"))</f>
      </c>
      <c r="I25" s="14" t="s">
        <v>2</v>
      </c>
      <c r="J25" s="4"/>
      <c r="K25" s="4"/>
      <c r="L25" s="5">
        <f>IF(J25="Red Dwarf","ü",IF(J25="","","û"))</f>
      </c>
      <c r="M25" s="11"/>
    </row>
    <row r="26" spans="1:13" ht="12.75" customHeight="1">
      <c r="A26" s="11"/>
      <c r="B26" s="11"/>
      <c r="C26" s="11"/>
      <c r="D26" s="6">
        <f>IF(D25="ü",1,0)</f>
        <v>0</v>
      </c>
      <c r="E26" s="11"/>
      <c r="F26" s="11"/>
      <c r="G26" s="11"/>
      <c r="H26" s="6">
        <f>IF(H25="ü",1,0)</f>
        <v>0</v>
      </c>
      <c r="I26" s="11"/>
      <c r="J26" s="11"/>
      <c r="K26" s="11"/>
      <c r="L26" s="6">
        <f>IF(L25="ü",1,0)</f>
        <v>0</v>
      </c>
      <c r="M26" s="11"/>
    </row>
    <row r="27" spans="1:13" ht="8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>
        <f>IF(B28="Japan","ü",IF(B28="","","û"))</f>
      </c>
      <c r="E28" s="11"/>
      <c r="F28" s="11"/>
      <c r="G28" s="11"/>
      <c r="H28" s="12">
        <f>IF(F28="Associates","ü",IF(F28="","","û"))</f>
      </c>
      <c r="I28" s="11"/>
      <c r="J28" s="11"/>
      <c r="K28" s="11"/>
      <c r="L28" s="12">
        <f>IF(J28="Scarlet Fantastic","ü",IF(J28="","","û"))</f>
      </c>
      <c r="M28" s="11"/>
    </row>
    <row r="29" spans="1:13" ht="15">
      <c r="A29" s="14" t="s">
        <v>2</v>
      </c>
      <c r="B29" s="4"/>
      <c r="C29" s="4"/>
      <c r="D29" s="5">
        <f>IF(OR(B29="Harry Enfield and Chums",B29="Harry Enfield &amp; Chums"),"ü",IF(B29="","","û"))</f>
      </c>
      <c r="E29" s="14" t="s">
        <v>2</v>
      </c>
      <c r="F29" s="4"/>
      <c r="G29" s="4"/>
      <c r="H29" s="5">
        <f>IF(F29="KYTV","ü",IF(F29="","","û"))</f>
      </c>
      <c r="I29" s="14" t="s">
        <v>2</v>
      </c>
      <c r="J29" s="4"/>
      <c r="K29" s="4"/>
      <c r="L29" s="5">
        <f>IF(J29="The Fast Show","ü",IF(J29="","","û"))</f>
      </c>
      <c r="M29" s="11"/>
    </row>
    <row r="30" spans="1:13" ht="12.75" customHeight="1">
      <c r="A30" s="11"/>
      <c r="B30" s="11"/>
      <c r="C30" s="11"/>
      <c r="D30" s="6">
        <f>IF(D29="ü",1,0)</f>
        <v>0</v>
      </c>
      <c r="E30" s="11"/>
      <c r="F30" s="11"/>
      <c r="G30" s="11"/>
      <c r="H30" s="6">
        <f>IF(H29="ü",1,0)</f>
        <v>0</v>
      </c>
      <c r="I30" s="11"/>
      <c r="J30" s="11"/>
      <c r="K30" s="11"/>
      <c r="L30" s="6">
        <f>IF(L29="ü",1,0)</f>
        <v>0</v>
      </c>
      <c r="M30" s="11"/>
    </row>
    <row r="31" spans="1:13" ht="8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>
        <f>IF(B32="Midge Ure","ü",IF(B32="","","û"))</f>
      </c>
      <c r="E32" s="11"/>
      <c r="F32" s="11"/>
      <c r="G32" s="11"/>
      <c r="H32" s="12">
        <f>IF(F32="The Cure","ü",IF(F32="","","û"))</f>
      </c>
      <c r="I32" s="11"/>
      <c r="J32" s="11"/>
      <c r="K32" s="11"/>
      <c r="L32" s="12">
        <f>IF(J32="Sting","ü",IF(J32="","","û"))</f>
      </c>
      <c r="M32" s="11"/>
    </row>
    <row r="33" spans="1:13" ht="15">
      <c r="A33" s="14" t="s">
        <v>2</v>
      </c>
      <c r="B33" s="4"/>
      <c r="C33" s="4"/>
      <c r="D33" s="5">
        <f>IF(B33="Up Pompeii","ü",IF(B33="","","û"))</f>
      </c>
      <c r="E33" s="14" t="s">
        <v>2</v>
      </c>
      <c r="F33" s="4"/>
      <c r="G33" s="4"/>
      <c r="H33" s="5">
        <f>IF(OR(F33="Hancock's Half Hour",F33="Hancocks Half Hour",F33="Tony Hancock"),"ü",IF(F33="","","û"))</f>
      </c>
      <c r="I33" s="14" t="s">
        <v>2</v>
      </c>
      <c r="J33" s="4"/>
      <c r="K33" s="4"/>
      <c r="L33" s="5">
        <f>IF(OR(J33="Alf Garnett",J33="Till Death Us Do Part"),"ü",IF(J33="","","û"))</f>
      </c>
      <c r="M33" s="11"/>
    </row>
    <row r="34" spans="1:13" ht="15">
      <c r="A34" s="11"/>
      <c r="B34" s="11"/>
      <c r="C34" s="11"/>
      <c r="D34" s="6">
        <f>IF(D33="ü",1,0)</f>
        <v>0</v>
      </c>
      <c r="E34" s="11"/>
      <c r="F34" s="11"/>
      <c r="G34" s="11"/>
      <c r="H34" s="6">
        <f>IF(H33="ü",1,0)</f>
        <v>0</v>
      </c>
      <c r="I34" s="11"/>
      <c r="J34" s="11"/>
      <c r="K34" s="11"/>
      <c r="L34" s="6">
        <f>IF(L33="ü",1,0)</f>
        <v>0</v>
      </c>
      <c r="M34" s="11"/>
    </row>
    <row r="35" spans="1:13" ht="15">
      <c r="A35" s="13">
        <f>SUM(D6:D34,H6:H34,L6:L34)</f>
        <v>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29.25" customHeight="1">
      <c r="A36" s="8" t="s">
        <v>3</v>
      </c>
      <c r="B36" s="9"/>
      <c r="C36" s="9"/>
      <c r="D36" s="9"/>
      <c r="E36" s="9"/>
      <c r="F36" s="9"/>
      <c r="G36" s="9"/>
      <c r="H36" s="9"/>
      <c r="I36" s="9"/>
      <c r="J36" s="9"/>
      <c r="K36" s="2"/>
      <c r="L36" s="10"/>
      <c r="M36" s="2"/>
    </row>
  </sheetData>
  <sheetProtection password="DF3F" sheet="1" objects="1" scenarios="1"/>
  <mergeCells count="27">
    <mergeCell ref="A36:J36"/>
    <mergeCell ref="B33:C33"/>
    <mergeCell ref="F33:G33"/>
    <mergeCell ref="J33:K33"/>
    <mergeCell ref="B29:C29"/>
    <mergeCell ref="F29:G29"/>
    <mergeCell ref="J29:K29"/>
    <mergeCell ref="B25:C25"/>
    <mergeCell ref="F25:G25"/>
    <mergeCell ref="J25:K25"/>
    <mergeCell ref="B21:C21"/>
    <mergeCell ref="F21:G21"/>
    <mergeCell ref="J21:K21"/>
    <mergeCell ref="B17:C17"/>
    <mergeCell ref="F17:G17"/>
    <mergeCell ref="J17:K17"/>
    <mergeCell ref="B13:C13"/>
    <mergeCell ref="F13:G13"/>
    <mergeCell ref="J13:K13"/>
    <mergeCell ref="B9:C9"/>
    <mergeCell ref="F9:G9"/>
    <mergeCell ref="J9:K9"/>
    <mergeCell ref="C1:I1"/>
    <mergeCell ref="J1:L1"/>
    <mergeCell ref="B5:C5"/>
    <mergeCell ref="F5:G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dcterms:created xsi:type="dcterms:W3CDTF">2013-06-27T18:48:41Z</dcterms:created>
  <dcterms:modified xsi:type="dcterms:W3CDTF">2013-06-27T20:14:44Z</dcterms:modified>
  <cp:category/>
  <cp:version/>
  <cp:contentType/>
  <cp:contentStatus/>
</cp:coreProperties>
</file>